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Website KZ Consult Ltd\"/>
    </mc:Choice>
  </mc:AlternateContent>
  <xr:revisionPtr revIDLastSave="0" documentId="13_ncr:1_{6ABC4D60-F466-4940-A865-052B97332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ary (2024)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0" l="1"/>
  <c r="C10" i="10"/>
  <c r="C9" i="10"/>
  <c r="C8" i="10"/>
  <c r="C7" i="10"/>
  <c r="C6" i="10"/>
  <c r="C5" i="10"/>
  <c r="H29" i="10"/>
  <c r="G29" i="10" s="1"/>
  <c r="H28" i="10"/>
  <c r="G28" i="10" s="1"/>
  <c r="H26" i="10"/>
  <c r="G26" i="10" s="1"/>
  <c r="H24" i="10"/>
  <c r="G24" i="10" s="1"/>
  <c r="H23" i="10"/>
  <c r="G23" i="10" s="1"/>
  <c r="E21" i="10"/>
  <c r="D6" i="10" l="1"/>
  <c r="D9" i="10" s="1"/>
  <c r="D7" i="10"/>
  <c r="D11" i="10"/>
  <c r="D8" i="10"/>
  <c r="D10" i="10" l="1"/>
  <c r="D14" i="10" s="1"/>
  <c r="D17" i="10" s="1"/>
  <c r="D5" i="10"/>
  <c r="D13" i="10" s="1"/>
  <c r="D15" i="10" s="1"/>
</calcChain>
</file>

<file path=xl/sharedStrings.xml><?xml version="1.0" encoding="utf-8"?>
<sst xmlns="http://schemas.openxmlformats.org/spreadsheetml/2006/main" count="44" uniqueCount="37">
  <si>
    <t>Gross Salary</t>
  </si>
  <si>
    <t>SALARY CALCULATION (2024)</t>
  </si>
  <si>
    <t>Tenge</t>
  </si>
  <si>
    <t>PIT:</t>
  </si>
  <si>
    <t>Mandatory pension contributions (MPC)</t>
  </si>
  <si>
    <t>Social Tax (ST)</t>
  </si>
  <si>
    <t>Minimum wage (MW)</t>
  </si>
  <si>
    <t>Monthly Calculation Index (MCI)</t>
  </si>
  <si>
    <t>Statutory deduction amount</t>
  </si>
  <si>
    <t>Maximum Amount (2024)</t>
  </si>
  <si>
    <t>Maximum Base Value (2024)</t>
  </si>
  <si>
    <t>Multiplier (2024)</t>
  </si>
  <si>
    <t>Mandatory employer pension contributions (MEPC)</t>
  </si>
  <si>
    <t>Personal Income Tax (PIT)</t>
  </si>
  <si>
    <t>Social Contributions (SC)</t>
  </si>
  <si>
    <t>Compulsory Medical Insurance Contribution by Employee (CMIC)</t>
  </si>
  <si>
    <t>Compulsory Medical Insurance Payment by Employer (CMPC)</t>
  </si>
  <si>
    <t>Rate</t>
  </si>
  <si>
    <t>EMPLOYER TAXES:</t>
  </si>
  <si>
    <t>EMPLOYEE CONTRIBUTIONS AND TAXES:</t>
  </si>
  <si>
    <t>TOTAL NET SALARY PAYOUT:</t>
  </si>
  <si>
    <t>TOTAL PAYROL COST:</t>
  </si>
  <si>
    <t>SC:</t>
  </si>
  <si>
    <t>ST:</t>
  </si>
  <si>
    <t>ИПН</t>
  </si>
  <si>
    <t>ОПВ</t>
  </si>
  <si>
    <t>ВОСМС</t>
  </si>
  <si>
    <t>ОПВР</t>
  </si>
  <si>
    <t>Соц.Отчисления</t>
  </si>
  <si>
    <t>Соц.Налог</t>
  </si>
  <si>
    <t>ОСМС</t>
  </si>
  <si>
    <t>Russian</t>
  </si>
  <si>
    <t>MPC [OPV]:</t>
  </si>
  <si>
    <t>CMIC [VOSMS]:</t>
  </si>
  <si>
    <t>MEPC [OPVR]:</t>
  </si>
  <si>
    <t>CMPC [OSMS]:</t>
  </si>
  <si>
    <t>Taxes &amp; Employee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</si>
</sst>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"/>
    <numFmt numFmtId="165" formatCode="_-* #,##0.00\ _$_-;\-* #,##0.00\ _$_-;_-* &quot;-&quot;??\ _$_-;_-@"/>
    <numFmt numFmtId="166" formatCode="_-* #,##0_-;\-* #,##0_-;_-* &quot;-&quot;??_-;_-@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name val="Aptos Display"/>
      <family val="2"/>
      <scheme val="major"/>
    </font>
    <font>
      <i/>
      <u/>
      <sz val="10"/>
      <color theme="4"/>
      <name val="Aptos Display"/>
      <family val="2"/>
      <scheme val="major"/>
    </font>
    <font>
      <sz val="10"/>
      <name val="Aptos Display"/>
      <family val="2"/>
      <scheme val="major"/>
    </font>
    <font>
      <i/>
      <sz val="10"/>
      <color theme="4"/>
      <name val="Aptos Display"/>
      <family val="2"/>
      <scheme val="major"/>
    </font>
    <font>
      <b/>
      <sz val="12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b/>
      <sz val="12"/>
      <color rgb="FF0070C0"/>
      <name val="Aptos Display"/>
      <family val="2"/>
      <scheme val="major"/>
    </font>
    <font>
      <b/>
      <u/>
      <sz val="12"/>
      <name val="Aptos Display"/>
      <family val="2"/>
      <scheme val="major"/>
    </font>
    <font>
      <b/>
      <sz val="12"/>
      <color rgb="FF00000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E7E6E6"/>
        <bgColor rgb="FFE7E6E6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0" fontId="5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0" fontId="6" fillId="0" borderId="7" xfId="0" applyFont="1" applyBorder="1"/>
    <xf numFmtId="166" fontId="6" fillId="0" borderId="7" xfId="0" applyNumberFormat="1" applyFont="1" applyBorder="1" applyAlignment="1">
      <alignment horizontal="right"/>
    </xf>
    <xf numFmtId="165" fontId="6" fillId="0" borderId="7" xfId="0" applyNumberFormat="1" applyFont="1" applyBorder="1"/>
    <xf numFmtId="165" fontId="2" fillId="0" borderId="0" xfId="0" applyNumberFormat="1" applyFont="1"/>
    <xf numFmtId="0" fontId="6" fillId="0" borderId="0" xfId="0" applyFont="1"/>
    <xf numFmtId="43" fontId="2" fillId="0" borderId="0" xfId="1" applyFont="1" applyAlignment="1">
      <alignment horizontal="right"/>
    </xf>
    <xf numFmtId="0" fontId="2" fillId="4" borderId="0" xfId="0" applyFont="1" applyFill="1"/>
    <xf numFmtId="43" fontId="2" fillId="4" borderId="0" xfId="1" applyFont="1" applyFill="1" applyAlignment="1">
      <alignment horizontal="right"/>
    </xf>
    <xf numFmtId="0" fontId="2" fillId="4" borderId="1" xfId="0" applyFont="1" applyFill="1" applyBorder="1"/>
    <xf numFmtId="43" fontId="2" fillId="4" borderId="1" xfId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right"/>
    </xf>
    <xf numFmtId="166" fontId="2" fillId="0" borderId="2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43" fontId="2" fillId="0" borderId="0" xfId="1" applyFont="1"/>
    <xf numFmtId="0" fontId="8" fillId="0" borderId="0" xfId="0" applyFont="1"/>
    <xf numFmtId="16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9" fillId="3" borderId="0" xfId="0" applyFont="1" applyFill="1"/>
    <xf numFmtId="0" fontId="7" fillId="0" borderId="4" xfId="0" applyFont="1" applyBorder="1" applyAlignment="1">
      <alignment horizontal="center"/>
    </xf>
    <xf numFmtId="166" fontId="2" fillId="0" borderId="2" xfId="0" applyNumberFormat="1" applyFont="1" applyBorder="1"/>
    <xf numFmtId="0" fontId="2" fillId="0" borderId="5" xfId="0" applyFont="1" applyBorder="1"/>
    <xf numFmtId="43" fontId="2" fillId="0" borderId="0" xfId="0" applyNumberFormat="1" applyFont="1"/>
    <xf numFmtId="164" fontId="2" fillId="0" borderId="2" xfId="0" applyNumberFormat="1" applyFont="1" applyBorder="1"/>
    <xf numFmtId="0" fontId="2" fillId="0" borderId="2" xfId="0" applyFont="1" applyBorder="1"/>
    <xf numFmtId="0" fontId="6" fillId="4" borderId="3" xfId="0" applyFont="1" applyFill="1" applyBorder="1"/>
    <xf numFmtId="43" fontId="6" fillId="4" borderId="3" xfId="1" applyFont="1" applyFill="1" applyBorder="1"/>
    <xf numFmtId="0" fontId="6" fillId="0" borderId="0" xfId="0" applyFont="1" applyAlignment="1">
      <alignment horizontal="center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5590-AB6A-4676-8610-B413961CAA62}">
  <dimension ref="A1:Z1002"/>
  <sheetViews>
    <sheetView tabSelected="1" topLeftCell="A15" zoomScale="110" workbookViewId="0">
      <selection activeCell="J9" sqref="J9"/>
    </sheetView>
  </sheetViews>
  <sheetFormatPr defaultColWidth="12.42578125" defaultRowHeight="15.75" x14ac:dyDescent="0.25"/>
  <cols>
    <col min="1" max="1" width="22" style="8" customWidth="1"/>
    <col min="2" max="2" width="19.5703125" style="8" customWidth="1"/>
    <col min="3" max="3" width="12.42578125" style="8"/>
    <col min="4" max="4" width="17.42578125" style="8" customWidth="1"/>
    <col min="5" max="6" width="12.42578125" style="8"/>
    <col min="7" max="7" width="17.85546875" style="8" customWidth="1"/>
    <col min="8" max="8" width="18.42578125" style="8" customWidth="1"/>
    <col min="9" max="9" width="13.28515625" style="8" customWidth="1"/>
    <col min="10" max="10" width="16.140625" style="29" customWidth="1"/>
    <col min="11" max="16384" width="12.42578125" style="8"/>
  </cols>
  <sheetData>
    <row r="1" spans="1:26" x14ac:dyDescent="0.25">
      <c r="A1" s="13" t="s">
        <v>1</v>
      </c>
      <c r="B1" s="1"/>
      <c r="C1" s="1"/>
      <c r="D1" s="26"/>
      <c r="E1" s="27"/>
      <c r="F1" s="1"/>
      <c r="G1" s="1"/>
      <c r="H1" s="1"/>
      <c r="I1" s="1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6" t="s">
        <v>0</v>
      </c>
      <c r="E2" s="1"/>
      <c r="F2" s="1"/>
      <c r="G2" s="1"/>
      <c r="H2" s="1"/>
      <c r="I2" s="1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9" t="s">
        <v>36</v>
      </c>
      <c r="B3" s="9"/>
      <c r="C3" s="9" t="s">
        <v>17</v>
      </c>
      <c r="D3" s="10">
        <v>200000</v>
      </c>
      <c r="E3" s="11" t="s">
        <v>2</v>
      </c>
      <c r="F3" s="1"/>
      <c r="G3" s="1"/>
      <c r="H3" s="1"/>
      <c r="I3" s="12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thickTop="1" x14ac:dyDescent="0.25">
      <c r="A4" s="1"/>
      <c r="B4" s="2" t="s">
        <v>31</v>
      </c>
      <c r="C4" s="3"/>
      <c r="D4" s="26"/>
      <c r="E4" s="1"/>
      <c r="F4" s="1"/>
      <c r="G4" s="1"/>
      <c r="H4" s="12"/>
      <c r="I4" s="28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3" t="s">
        <v>3</v>
      </c>
      <c r="B5" s="4" t="s">
        <v>24</v>
      </c>
      <c r="C5" s="5">
        <f>E25</f>
        <v>0.1</v>
      </c>
      <c r="D5" s="14">
        <f>IF((D3-D6-D7-E21)*10%&lt;0,0,IF(D3&lt;25*E20,(D3-D6-D7-E21-(D3-D6-D7-E21)*90%)*10%,(D3-D6-D7-E21)*10%))</f>
        <v>12431.2</v>
      </c>
      <c r="E5" s="12" t="s">
        <v>2</v>
      </c>
      <c r="F5" s="1"/>
      <c r="G5" s="1"/>
      <c r="H5" s="1"/>
      <c r="I5" s="1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3" t="s">
        <v>32</v>
      </c>
      <c r="B6" s="4" t="s">
        <v>25</v>
      </c>
      <c r="C6" s="5">
        <f>E23</f>
        <v>0.1</v>
      </c>
      <c r="D6" s="14">
        <f>IF($D$3*E23&lt;G23,$D$3*E23,G23)</f>
        <v>20000</v>
      </c>
      <c r="E6" s="12" t="s">
        <v>2</v>
      </c>
      <c r="F6" s="28"/>
      <c r="G6" s="1"/>
      <c r="H6" s="1"/>
      <c r="I6" s="12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3" t="s">
        <v>33</v>
      </c>
      <c r="B7" s="4" t="s">
        <v>26</v>
      </c>
      <c r="C7" s="5">
        <f>E28</f>
        <v>0.02</v>
      </c>
      <c r="D7" s="14">
        <f>IF(D3*E28&lt;G28,D3*E28,G28)</f>
        <v>4000</v>
      </c>
      <c r="E7" s="12" t="s">
        <v>2</v>
      </c>
      <c r="F7" s="28"/>
      <c r="G7" s="1"/>
      <c r="H7" s="1"/>
      <c r="I7" s="12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3" t="s">
        <v>34</v>
      </c>
      <c r="B8" s="4" t="s">
        <v>27</v>
      </c>
      <c r="C8" s="5">
        <f>E24</f>
        <v>1.4999999999999999E-2</v>
      </c>
      <c r="D8" s="14">
        <f>IF($D$3*E24&lt;G24,$D$3*E24,G24)</f>
        <v>3000</v>
      </c>
      <c r="E8" s="12" t="s">
        <v>2</v>
      </c>
      <c r="F8" s="28"/>
      <c r="G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3" t="s">
        <v>22</v>
      </c>
      <c r="B9" s="4" t="s">
        <v>28</v>
      </c>
      <c r="C9" s="5">
        <f>E26</f>
        <v>3.5000000000000003E-2</v>
      </c>
      <c r="D9" s="14">
        <f>IF((D3-D6)*E26&lt;(E19*E26),(E19*E26),IF((D3-D6)*E26&gt;G26,G26,(D3-D6)*E26))</f>
        <v>6300.0000000000009</v>
      </c>
      <c r="E9" s="12" t="s">
        <v>2</v>
      </c>
      <c r="F9" s="28"/>
      <c r="G9" s="1"/>
      <c r="H9" s="1"/>
      <c r="I9" s="1"/>
      <c r="J9" s="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3" t="s">
        <v>23</v>
      </c>
      <c r="B10" s="4" t="s">
        <v>29</v>
      </c>
      <c r="C10" s="5">
        <f>E27</f>
        <v>9.5000000000000001E-2</v>
      </c>
      <c r="D10" s="14">
        <f>IF((D3-D6-D7)*E27&lt;H27,H27,(D3-D6-D7)*E27)-D9</f>
        <v>10420</v>
      </c>
      <c r="E10" s="12" t="s">
        <v>2</v>
      </c>
      <c r="F10" s="28"/>
      <c r="G10" s="1"/>
      <c r="H10" s="1"/>
      <c r="I10" s="1"/>
      <c r="J10" s="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3" t="s">
        <v>35</v>
      </c>
      <c r="B11" s="4" t="s">
        <v>30</v>
      </c>
      <c r="C11" s="5">
        <f t="shared" ref="C11" si="0">E29</f>
        <v>0.03</v>
      </c>
      <c r="D11" s="14">
        <f>IF(D3*E29&gt;G29,G29,D3*E29)</f>
        <v>6000</v>
      </c>
      <c r="E11" s="12" t="s">
        <v>2</v>
      </c>
      <c r="F11" s="28"/>
      <c r="G11" s="1"/>
      <c r="H11" s="1"/>
      <c r="I11" s="1"/>
      <c r="J11" s="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26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5" t="s">
        <v>19</v>
      </c>
      <c r="B13" s="15"/>
      <c r="C13" s="15"/>
      <c r="D13" s="16">
        <f>SUM(D5:D7)</f>
        <v>36431.199999999997</v>
      </c>
      <c r="E13" s="12"/>
      <c r="F13" s="1"/>
      <c r="G13" s="1"/>
      <c r="H13" s="1"/>
      <c r="I13" s="1"/>
      <c r="J13" s="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7" t="s">
        <v>18</v>
      </c>
      <c r="B14" s="17"/>
      <c r="C14" s="17"/>
      <c r="D14" s="18">
        <f>SUM(D8:D11)</f>
        <v>25720</v>
      </c>
      <c r="E14" s="12"/>
      <c r="F14" s="1"/>
      <c r="G14" s="1"/>
      <c r="H14" s="1"/>
      <c r="I14" s="1"/>
      <c r="J14" s="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42" customFormat="1" ht="16.5" thickBot="1" x14ac:dyDescent="0.3">
      <c r="A15" s="39" t="s">
        <v>20</v>
      </c>
      <c r="B15" s="39"/>
      <c r="C15" s="39"/>
      <c r="D15" s="40">
        <f>D3-D13</f>
        <v>163568.79999999999</v>
      </c>
      <c r="E15" s="13"/>
      <c r="F15" s="13"/>
      <c r="G15" s="13"/>
      <c r="H15" s="13"/>
      <c r="I15" s="41"/>
      <c r="J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6.5" thickTop="1" x14ac:dyDescent="0.25">
      <c r="A16" s="30"/>
      <c r="B16" s="30"/>
      <c r="C16" s="30"/>
      <c r="D16" s="31"/>
      <c r="E16" s="1"/>
      <c r="F16" s="1"/>
      <c r="G16" s="1"/>
      <c r="H16" s="1"/>
      <c r="I16" s="7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2" customFormat="1" ht="16.5" thickBot="1" x14ac:dyDescent="0.3">
      <c r="A17" s="39" t="s">
        <v>21</v>
      </c>
      <c r="B17" s="39"/>
      <c r="C17" s="39"/>
      <c r="D17" s="40">
        <f>D3+D14</f>
        <v>225720</v>
      </c>
      <c r="E17" s="13"/>
      <c r="F17" s="13"/>
      <c r="G17" s="13"/>
      <c r="H17" s="13"/>
      <c r="I17" s="41"/>
      <c r="J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6.5" thickTop="1" x14ac:dyDescent="0.25">
      <c r="A18" s="1"/>
      <c r="B18" s="1"/>
      <c r="C18" s="1"/>
      <c r="D18" s="26"/>
      <c r="E18" s="32">
        <v>2024</v>
      </c>
      <c r="F18" s="1"/>
      <c r="I18" s="29"/>
      <c r="J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 t="s">
        <v>6</v>
      </c>
      <c r="B19" s="1"/>
      <c r="C19" s="1"/>
      <c r="D19" s="1"/>
      <c r="E19" s="19">
        <v>85000</v>
      </c>
      <c r="F19" s="1"/>
      <c r="I19" s="29"/>
      <c r="J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 t="s">
        <v>7</v>
      </c>
      <c r="B20" s="1"/>
      <c r="C20" s="1"/>
      <c r="D20" s="1"/>
      <c r="E20" s="19">
        <v>3692</v>
      </c>
      <c r="F20" s="1"/>
      <c r="I20" s="29"/>
      <c r="J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 t="s">
        <v>8</v>
      </c>
      <c r="B21" s="1"/>
      <c r="C21" s="1"/>
      <c r="D21" s="1"/>
      <c r="E21" s="19">
        <f>E20*14</f>
        <v>51688</v>
      </c>
      <c r="F21" s="1"/>
      <c r="I21" s="29"/>
      <c r="J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1.5" x14ac:dyDescent="0.25">
      <c r="A22" s="1"/>
      <c r="B22" s="1"/>
      <c r="C22" s="1"/>
      <c r="D22" s="1"/>
      <c r="E22" s="1"/>
      <c r="F22" s="1"/>
      <c r="G22" s="20" t="s">
        <v>9</v>
      </c>
      <c r="H22" s="20" t="s">
        <v>10</v>
      </c>
      <c r="I22" s="21" t="s">
        <v>11</v>
      </c>
      <c r="J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 t="s">
        <v>4</v>
      </c>
      <c r="B23" s="1"/>
      <c r="C23" s="1"/>
      <c r="D23" s="1"/>
      <c r="E23" s="22">
        <v>0.1</v>
      </c>
      <c r="F23" s="1"/>
      <c r="G23" s="23">
        <f>H23*E23</f>
        <v>425000</v>
      </c>
      <c r="H23" s="24">
        <f>I23*$E$19</f>
        <v>4250000</v>
      </c>
      <c r="I23" s="33">
        <v>50</v>
      </c>
      <c r="J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 t="s">
        <v>12</v>
      </c>
      <c r="B24" s="1"/>
      <c r="C24" s="1"/>
      <c r="D24" s="1"/>
      <c r="E24" s="22">
        <v>1.4999999999999999E-2</v>
      </c>
      <c r="F24" s="1"/>
      <c r="G24" s="23">
        <f>H24*E24</f>
        <v>63750</v>
      </c>
      <c r="H24" s="24">
        <f>I24*$E$19</f>
        <v>4250000</v>
      </c>
      <c r="I24" s="33">
        <v>50</v>
      </c>
      <c r="J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" t="s">
        <v>13</v>
      </c>
      <c r="B25" s="1"/>
      <c r="C25" s="1"/>
      <c r="D25" s="1"/>
      <c r="E25" s="22">
        <v>0.1</v>
      </c>
      <c r="F25" s="1"/>
      <c r="G25" s="34"/>
      <c r="H25" s="35"/>
      <c r="I25" s="33"/>
      <c r="J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 t="s">
        <v>14</v>
      </c>
      <c r="B26" s="1"/>
      <c r="C26" s="1"/>
      <c r="D26" s="1"/>
      <c r="E26" s="22">
        <v>3.5000000000000003E-2</v>
      </c>
      <c r="F26" s="36"/>
      <c r="G26" s="23">
        <f>H26*E26</f>
        <v>20825.000000000004</v>
      </c>
      <c r="H26" s="24">
        <f>I26*$E$19</f>
        <v>595000</v>
      </c>
      <c r="I26" s="33">
        <v>7</v>
      </c>
      <c r="J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 t="s">
        <v>5</v>
      </c>
      <c r="B27" s="1"/>
      <c r="C27" s="1"/>
      <c r="D27" s="1"/>
      <c r="E27" s="22">
        <v>9.5000000000000001E-2</v>
      </c>
      <c r="F27" s="1"/>
      <c r="G27" s="37"/>
      <c r="H27" s="25"/>
      <c r="I27" s="33"/>
      <c r="J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 t="s">
        <v>15</v>
      </c>
      <c r="B28" s="1"/>
      <c r="C28" s="1"/>
      <c r="D28" s="1"/>
      <c r="E28" s="22">
        <v>0.02</v>
      </c>
      <c r="F28" s="1"/>
      <c r="G28" s="23">
        <f t="shared" ref="G28:G29" si="1">H28*E28</f>
        <v>17000</v>
      </c>
      <c r="H28" s="24">
        <f>I28*$E$19</f>
        <v>850000</v>
      </c>
      <c r="I28" s="33">
        <v>10</v>
      </c>
      <c r="J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 t="s">
        <v>16</v>
      </c>
      <c r="B29" s="1"/>
      <c r="C29" s="1"/>
      <c r="D29" s="1"/>
      <c r="E29" s="22">
        <v>0.03</v>
      </c>
      <c r="F29" s="1"/>
      <c r="G29" s="23">
        <f t="shared" si="1"/>
        <v>25500</v>
      </c>
      <c r="H29" s="24">
        <f>I29*$E$19</f>
        <v>850000</v>
      </c>
      <c r="I29" s="33">
        <v>10</v>
      </c>
      <c r="J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38"/>
      <c r="H30" s="35"/>
      <c r="I30" s="33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29"/>
      <c r="J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7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7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7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7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7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7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7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7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7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7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7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7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7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7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7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7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7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7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7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7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7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7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7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7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7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7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7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7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7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7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7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7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7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7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7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7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7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7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7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7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7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7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7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7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7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7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7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7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7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7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7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7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7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7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7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7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7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7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7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7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7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7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7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7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7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7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7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7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7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7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7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7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7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7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7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7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7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7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7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7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7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7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7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7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7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7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7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7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7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7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7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7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7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7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7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7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7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7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7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7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7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7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7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7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7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7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7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7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7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7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7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7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7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7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7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7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7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7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7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7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7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7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7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7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7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7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7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7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7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7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7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7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7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7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7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7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7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7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7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7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7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7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7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7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7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7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7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7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7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7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7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7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7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7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7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7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7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7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7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7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7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7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7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7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7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7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7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7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7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7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7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7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7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7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7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7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7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7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7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7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7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7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7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7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7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7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7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7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7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7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7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7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7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7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7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7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7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7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7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7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7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7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7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7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7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7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7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7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7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7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7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7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7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7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7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7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7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7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7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7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7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7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7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7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7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7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7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7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7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7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7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7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7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7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7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7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7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7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7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7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7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7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7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7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7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7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7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7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7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7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7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7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7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7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7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7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7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7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7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7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7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7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7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7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7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7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7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7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7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7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7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7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7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7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7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7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7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7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7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7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7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7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7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7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7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7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7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7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7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7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7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7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7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7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7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7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7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7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7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7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7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7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7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7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7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7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7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7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7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7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7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7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7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7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7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7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7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7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7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7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7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7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7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7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7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7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7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7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7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7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7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7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7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7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7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7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7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7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7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7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7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7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7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7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7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7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7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7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7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7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7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7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7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7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7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7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7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7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7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7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7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7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7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7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7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7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7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7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7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7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7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7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7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7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7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7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7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7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7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7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7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7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7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7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7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7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7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7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7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7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7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7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7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7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7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7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7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7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7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7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7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7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7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7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7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7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7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7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7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7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7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7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7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7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7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7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7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7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7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7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7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7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7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7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7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7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7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7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7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7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7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7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7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7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7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7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7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7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7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7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7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7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7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7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7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7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7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7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7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7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7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7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7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7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7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7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7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7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7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7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7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7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7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7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7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7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7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7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7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7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7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7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7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7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7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7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7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7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7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7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7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7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7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7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7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7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7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7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7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7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7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7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7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7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7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7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7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7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7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7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7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7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7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7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7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7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7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7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7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7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7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7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7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7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7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7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7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7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7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7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7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7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7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7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7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7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7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7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7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7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7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7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7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7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7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7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7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7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7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7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7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7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7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7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7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7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7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7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7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7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7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7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7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7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7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7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7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7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7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7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7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7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7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7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7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7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7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7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7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7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7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7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7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7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7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7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7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7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7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7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7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7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7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7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7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7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7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7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7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7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7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7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7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7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7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7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7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7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7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7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7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7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7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7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7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7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7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7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7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7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7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7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7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7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7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7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7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7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7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7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7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7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7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7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7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7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7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7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7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7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7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7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7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7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7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7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7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7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7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7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7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7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7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7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7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7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7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7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7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7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7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7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7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7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7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7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7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7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7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7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7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7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7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7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7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7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7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7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7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7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7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7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7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7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7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7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7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7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7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7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7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7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7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7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7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7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7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7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7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7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7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7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7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7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7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7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7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7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7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7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7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7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7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7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7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7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7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7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7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7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7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7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7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7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7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7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7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7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7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7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7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7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(2024)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Kolobayeva Zhanara</cp:lastModifiedBy>
  <dcterms:created xsi:type="dcterms:W3CDTF">2024-04-06T10:33:27Z</dcterms:created>
  <dcterms:modified xsi:type="dcterms:W3CDTF">2025-01-24T07:24:09Z</dcterms:modified>
</cp:coreProperties>
</file>